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72E53E3A-FA78-4423-8872-0A19F439C445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1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6" l="1"/>
  <c r="S11" i="6"/>
  <c r="C12" i="6"/>
  <c r="S12" i="6"/>
  <c r="E12" i="6" l="1"/>
  <c r="T11" i="6"/>
  <c r="D11" i="6"/>
  <c r="F11" i="6" s="1"/>
  <c r="D12" i="6"/>
  <c r="F12" i="6" s="1"/>
  <c r="E11" i="6"/>
  <c r="T12" i="6"/>
  <c r="C7" i="6" l="1"/>
  <c r="C8" i="6"/>
  <c r="C9" i="6"/>
  <c r="C10" i="6"/>
  <c r="S4" i="6"/>
  <c r="S5" i="6"/>
  <c r="S6" i="6"/>
  <c r="S7" i="6"/>
  <c r="S8" i="6"/>
  <c r="S9" i="6"/>
  <c r="S10" i="6"/>
  <c r="S3" i="6"/>
  <c r="C6" i="6"/>
  <c r="C5" i="6"/>
  <c r="C4" i="6"/>
  <c r="C3" i="6"/>
  <c r="H2" i="6" a="1"/>
  <c r="H2" i="6" s="1"/>
  <c r="T4" i="6" l="1"/>
  <c r="D10" i="6"/>
  <c r="F10" i="6" s="1"/>
  <c r="T5" i="6"/>
  <c r="E8" i="6"/>
  <c r="E9" i="6"/>
  <c r="T6" i="6"/>
  <c r="E7" i="6"/>
  <c r="T3" i="6"/>
  <c r="T7" i="6"/>
  <c r="T9" i="6"/>
  <c r="T10" i="6"/>
  <c r="T8" i="6"/>
  <c r="C14" i="6"/>
  <c r="E10" i="6"/>
  <c r="D9" i="6"/>
  <c r="F9" i="6" s="1"/>
  <c r="D8" i="6"/>
  <c r="F8" i="6" s="1"/>
  <c r="D7" i="6"/>
  <c r="F7" i="6" s="1"/>
  <c r="E6" i="6"/>
  <c r="D6" i="6"/>
  <c r="F6" i="6" s="1"/>
  <c r="E5" i="6"/>
  <c r="D5" i="6"/>
  <c r="F5" i="6" s="1"/>
  <c r="E4" i="6"/>
  <c r="D4" i="6"/>
  <c r="F4" i="6" s="1"/>
  <c r="E3" i="6"/>
  <c r="D3" i="6"/>
  <c r="F3" i="6" s="1"/>
  <c r="T14" i="6" l="1"/>
  <c r="H3" i="6"/>
  <c r="H4" i="6" l="1"/>
  <c r="I3" i="6"/>
  <c r="J3" i="6" s="1"/>
  <c r="H5" i="6" l="1"/>
  <c r="I4" i="6"/>
  <c r="K3" i="6"/>
  <c r="H6" i="6" l="1"/>
  <c r="L3" i="6"/>
  <c r="I5" i="6"/>
  <c r="J4" i="6"/>
  <c r="K4" i="6" l="1"/>
  <c r="H7" i="6"/>
  <c r="I6" i="6"/>
  <c r="M3" i="6"/>
  <c r="J5" i="6"/>
  <c r="L4" i="6" l="1"/>
  <c r="M4" i="6" s="1"/>
  <c r="H8" i="6"/>
  <c r="I7" i="6"/>
  <c r="N3" i="6"/>
  <c r="K5" i="6"/>
  <c r="J6" i="6"/>
  <c r="L5" i="6" l="1"/>
  <c r="M5" i="6" s="1"/>
  <c r="H9" i="6"/>
  <c r="I8" i="6"/>
  <c r="N4" i="6"/>
  <c r="O3" i="6"/>
  <c r="P3" i="6" s="1"/>
  <c r="Q3" i="6" s="1"/>
  <c r="J7" i="6"/>
  <c r="K6" i="6"/>
  <c r="H10" i="6" l="1"/>
  <c r="I9" i="6"/>
  <c r="J8" i="6"/>
  <c r="N5" i="6"/>
  <c r="K7" i="6"/>
  <c r="O4" i="6"/>
  <c r="P4" i="6" s="1"/>
  <c r="Q4" i="6" s="1"/>
  <c r="L6" i="6"/>
  <c r="M6" i="6" s="1"/>
  <c r="H11" i="6" l="1"/>
  <c r="J9" i="6"/>
  <c r="I10" i="6"/>
  <c r="K8" i="6"/>
  <c r="O5" i="6"/>
  <c r="P5" i="6" s="1"/>
  <c r="Q5" i="6" s="1"/>
  <c r="N6" i="6"/>
  <c r="L7" i="6"/>
  <c r="I11" i="6" l="1"/>
  <c r="H12" i="6"/>
  <c r="K9" i="6"/>
  <c r="J10" i="6"/>
  <c r="O6" i="6"/>
  <c r="P6" i="6" s="1"/>
  <c r="Q6" i="6" s="1"/>
  <c r="M7" i="6"/>
  <c r="N7" i="6" s="1"/>
  <c r="L8" i="6"/>
  <c r="I12" i="6" l="1"/>
  <c r="U4" i="6" s="1"/>
  <c r="J11" i="6"/>
  <c r="U3" i="6"/>
  <c r="L9" i="6"/>
  <c r="K10" i="6"/>
  <c r="O7" i="6"/>
  <c r="P7" i="6" s="1"/>
  <c r="Q7" i="6" s="1"/>
  <c r="M8" i="6"/>
  <c r="K11" i="6" l="1"/>
  <c r="J12" i="6"/>
  <c r="U5" i="6" s="1"/>
  <c r="L10" i="6"/>
  <c r="M9" i="6"/>
  <c r="N8" i="6"/>
  <c r="O8" i="6" s="1"/>
  <c r="P8" i="6" s="1"/>
  <c r="Q8" i="6" s="1"/>
  <c r="L11" i="6" l="1"/>
  <c r="K12" i="6"/>
  <c r="U6" i="6" s="1"/>
  <c r="M10" i="6"/>
  <c r="N9" i="6"/>
  <c r="O9" i="6" s="1"/>
  <c r="P9" i="6" s="1"/>
  <c r="Q9" i="6" s="1"/>
  <c r="M11" i="6" l="1"/>
  <c r="L12" i="6"/>
  <c r="U7" i="6" s="1"/>
  <c r="N10" i="6"/>
  <c r="O10" i="6" s="1"/>
  <c r="P10" i="6" s="1"/>
  <c r="Q10" i="6" s="1"/>
  <c r="M12" i="6" l="1"/>
  <c r="U8" i="6" s="1"/>
  <c r="N11" i="6"/>
  <c r="O11" i="6" s="1"/>
  <c r="P11" i="6" s="1"/>
  <c r="Q11" i="6" s="1"/>
  <c r="N12" i="6" l="1"/>
  <c r="O12" i="6" s="1"/>
  <c r="P12" i="6" s="1"/>
  <c r="Q12" i="6" s="1"/>
  <c r="U12" i="6" s="1"/>
  <c r="U9" i="6" l="1"/>
  <c r="U11" i="6"/>
  <c r="U10" i="6"/>
  <c r="W3" i="6" a="1"/>
  <c r="W3" i="6" s="1"/>
  <c r="U14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<sst xmlns="http://schemas.openxmlformats.org/spreadsheetml/2006/main" count="27" uniqueCount="22">
  <si>
    <t>Saldo</t>
  </si>
  <si>
    <t>( – )</t>
  </si>
  <si>
    <t>( + )</t>
  </si>
  <si>
    <t>Banco</t>
  </si>
  <si>
    <t>Caixa</t>
  </si>
  <si>
    <t>BBV</t>
  </si>
  <si>
    <t>Sabadell</t>
  </si>
  <si>
    <t>Kutcha</t>
  </si>
  <si>
    <t>Bankinter</t>
  </si>
  <si>
    <t>Necesita</t>
  </si>
  <si>
    <t>ING</t>
  </si>
  <si>
    <t>Open</t>
  </si>
  <si>
    <t>Unicaja</t>
  </si>
  <si>
    <t>BNP</t>
  </si>
  <si>
    <t>Deutsche</t>
  </si>
  <si>
    <t>final</t>
  </si>
  <si>
    <t>inicial</t>
  </si>
  <si>
    <t>TRANSFERENCIAS   A   REALIZAR</t>
  </si>
  <si>
    <t>Receptor</t>
  </si>
  <si>
    <t>Importe</t>
  </si>
  <si>
    <t>Emisor</t>
  </si>
  <si>
    <t>R  E  C  U  P  E  R  A  C  I  Ó  N                D 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</si>
</sst>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;\-#,##0\ "/>
    <numFmt numFmtId="165" formatCode="#,##0\ ;[Red]\-#,##0\ ;"/>
    <numFmt numFmtId="166" formatCode="#,##0\ ;[Red]\-#,##0\ "/>
    <numFmt numFmtId="167" formatCode="#,##0.00\ ;\-#,##0.00\ 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rgb="FF9BC2E6"/>
      </top>
      <bottom/>
      <diagonal/>
    </border>
    <border>
      <left/>
      <right style="dashDotDot">
        <color auto="1"/>
      </right>
      <top/>
      <bottom/>
      <diagonal/>
    </border>
    <border>
      <left/>
      <right/>
      <top/>
      <bottom style="dashDotDot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DotDot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64" fontId="0" fillId="0" borderId="2" xfId="0" applyNumberFormat="1" applyBorder="1" applyAlignment="1">
      <alignment vertical="center"/>
    </xf>
    <xf numFmtId="165" fontId="2" fillId="0" borderId="0" xfId="0" applyNumberFormat="1" applyFont="1" applyAlignment="1">
      <alignment vertical="center"/>
    </xf>
    <xf numFmtId="165" fontId="2" fillId="0" borderId="2" xfId="0" applyNumberFormat="1" applyFont="1" applyBorder="1" applyAlignment="1">
      <alignment vertical="center"/>
    </xf>
    <xf numFmtId="165" fontId="0" fillId="0" borderId="0" xfId="0" applyNumberFormat="1" applyAlignment="1">
      <alignment vertical="center"/>
    </xf>
    <xf numFmtId="166" fontId="2" fillId="0" borderId="0" xfId="0" applyNumberFormat="1" applyFont="1" applyAlignment="1">
      <alignment vertical="center"/>
    </xf>
    <xf numFmtId="166" fontId="2" fillId="3" borderId="0" xfId="0" applyNumberFormat="1" applyFont="1" applyFill="1" applyAlignment="1">
      <alignment vertical="center"/>
    </xf>
    <xf numFmtId="166" fontId="3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2" borderId="0" xfId="0" applyFont="1" applyFill="1" applyAlignment="1">
      <alignment horizontal="centerContinuous" vertical="center"/>
    </xf>
    <xf numFmtId="0" fontId="5" fillId="2" borderId="0" xfId="0" applyFont="1" applyFill="1" applyAlignment="1">
      <alignment horizontal="center" vertical="center"/>
    </xf>
    <xf numFmtId="165" fontId="0" fillId="0" borderId="0" xfId="0" applyNumberFormat="1" applyBorder="1" applyAlignment="1">
      <alignment vertical="center"/>
    </xf>
    <xf numFmtId="0" fontId="0" fillId="0" borderId="0" xfId="0" applyFill="1" applyBorder="1" applyAlignment="1">
      <alignment vertical="center"/>
    </xf>
    <xf numFmtId="164" fontId="0" fillId="0" borderId="0" xfId="0" applyNumberFormat="1" applyFill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66" fontId="2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5" borderId="0" xfId="0" applyFont="1" applyFill="1" applyBorder="1" applyAlignment="1">
      <alignment horizontal="center" vertical="center"/>
    </xf>
    <xf numFmtId="165" fontId="0" fillId="0" borderId="0" xfId="0" applyNumberFormat="1" applyFill="1" applyAlignment="1">
      <alignment vertical="center"/>
    </xf>
    <xf numFmtId="166" fontId="2" fillId="0" borderId="0" xfId="0" applyNumberFormat="1" applyFont="1" applyFill="1" applyAlignment="1">
      <alignment vertical="center"/>
    </xf>
    <xf numFmtId="166" fontId="2" fillId="3" borderId="0" xfId="0" applyNumberFormat="1" applyFont="1" applyFill="1" applyBorder="1" applyAlignment="1">
      <alignment vertical="center"/>
    </xf>
    <xf numFmtId="167" fontId="6" fillId="4" borderId="5" xfId="0" applyNumberFormat="1" applyFont="1" applyFill="1" applyBorder="1" applyAlignment="1">
      <alignment horizontal="centerContinuous" vertical="center"/>
    </xf>
    <xf numFmtId="167" fontId="6" fillId="4" borderId="6" xfId="0" applyNumberFormat="1" applyFont="1" applyFill="1" applyBorder="1" applyAlignment="1">
      <alignment horizontal="centerContinuous" vertical="center"/>
    </xf>
    <xf numFmtId="167" fontId="6" fillId="4" borderId="4" xfId="0" applyNumberFormat="1" applyFont="1" applyFill="1" applyBorder="1" applyAlignment="1">
      <alignment horizontal="centerContinuous" vertical="center"/>
    </xf>
  </cellXfs>
  <cellStyles count="1">
    <cellStyle name="Normal" xfId="0" builtinId="0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156DD-F573-4A7B-A9A0-E249CB442A93}">
  <dimension ref="A1:Y31"/>
  <sheetViews>
    <sheetView tabSelected="1" topLeftCell="B1" zoomScaleNormal="100" workbookViewId="0">
      <selection activeCell="W3" sqref="W3"/>
    </sheetView>
  </sheetViews>
  <sheetFormatPr baseColWidth="10" defaultRowHeight="14.4" x14ac:dyDescent="0.3"/>
  <cols>
    <col min="1" max="1" width="3.33203125" style="2" customWidth="1"/>
    <col min="2" max="2" width="10.77734375" style="2" customWidth="1"/>
    <col min="3" max="3" width="9.44140625" style="2" customWidth="1"/>
    <col min="4" max="6" width="9.5546875" style="2" customWidth="1"/>
    <col min="7" max="7" width="1.6640625" style="2" customWidth="1"/>
    <col min="8" max="17" width="7.6640625" style="2" customWidth="1"/>
    <col min="18" max="18" width="1.6640625" style="2" customWidth="1"/>
    <col min="19" max="19" width="10.77734375" style="2" customWidth="1"/>
    <col min="20" max="21" width="8" style="2" customWidth="1"/>
    <col min="22" max="22" width="6.21875" style="17" customWidth="1"/>
    <col min="23" max="24" width="11.5546875" style="2"/>
    <col min="25" max="25" width="9.109375" style="2" customWidth="1"/>
    <col min="26" max="16384" width="11.5546875" style="2"/>
  </cols>
  <sheetData>
    <row r="1" spans="1:25" ht="14.4" customHeight="1" x14ac:dyDescent="0.3">
      <c r="B1" s="1"/>
      <c r="C1" s="1"/>
      <c r="D1" s="3" t="s">
        <v>0</v>
      </c>
      <c r="E1" s="3" t="s">
        <v>0</v>
      </c>
      <c r="F1" s="3"/>
      <c r="G1" s="3"/>
      <c r="H1" s="14" t="s">
        <v>21</v>
      </c>
      <c r="I1" s="14"/>
      <c r="J1" s="14"/>
      <c r="K1" s="14"/>
      <c r="L1" s="14"/>
      <c r="M1" s="14"/>
      <c r="N1" s="14"/>
      <c r="O1" s="14"/>
      <c r="P1" s="14"/>
      <c r="Q1" s="14"/>
      <c r="R1" s="3"/>
      <c r="S1" s="1"/>
      <c r="T1" s="1" t="s">
        <v>0</v>
      </c>
      <c r="U1" s="1" t="s">
        <v>0</v>
      </c>
      <c r="V1" s="26"/>
      <c r="W1" s="32" t="s">
        <v>17</v>
      </c>
      <c r="X1" s="30"/>
      <c r="Y1" s="31"/>
    </row>
    <row r="2" spans="1:25" x14ac:dyDescent="0.3">
      <c r="B2" s="4" t="s">
        <v>3</v>
      </c>
      <c r="C2" s="3" t="s">
        <v>0</v>
      </c>
      <c r="D2" s="3" t="s">
        <v>1</v>
      </c>
      <c r="E2" s="3" t="s">
        <v>2</v>
      </c>
      <c r="F2" s="3" t="s">
        <v>9</v>
      </c>
      <c r="G2" s="3"/>
      <c r="H2" s="15" t="str" cm="1">
        <f t="array" ref="H2:Q2">TRANSPOSE(B3:B12)</f>
        <v>Caixa</v>
      </c>
      <c r="I2" s="15" t="str">
        <v>BBV</v>
      </c>
      <c r="J2" s="15" t="str">
        <v>Deutsche</v>
      </c>
      <c r="K2" s="15" t="str">
        <v>Sabadell</v>
      </c>
      <c r="L2" s="15" t="str">
        <v>Bankinter</v>
      </c>
      <c r="M2" s="15" t="str">
        <v>Kutcha</v>
      </c>
      <c r="N2" s="15" t="str">
        <v>ING</v>
      </c>
      <c r="O2" s="15" t="str">
        <v>Open</v>
      </c>
      <c r="P2" s="15" t="str">
        <v>Unicaja</v>
      </c>
      <c r="Q2" s="15" t="str">
        <v>BNP</v>
      </c>
      <c r="R2" s="3"/>
      <c r="S2" s="13" t="s">
        <v>3</v>
      </c>
      <c r="T2" s="13" t="s">
        <v>16</v>
      </c>
      <c r="U2" s="13" t="s">
        <v>15</v>
      </c>
      <c r="V2" s="26"/>
      <c r="W2" s="23" t="s">
        <v>20</v>
      </c>
      <c r="X2" s="23" t="s">
        <v>18</v>
      </c>
      <c r="Y2" s="23" t="s">
        <v>19</v>
      </c>
    </row>
    <row r="3" spans="1:25" x14ac:dyDescent="0.3">
      <c r="B3" s="1" t="s">
        <v>4</v>
      </c>
      <c r="C3" s="6">
        <f t="shared" ref="C3:C12" ca="1" si="0">RANDBETWEEN(-99,99)</f>
        <v>55</v>
      </c>
      <c r="D3" s="7">
        <f ca="1">C3*(C3&lt;0)</f>
        <v>0</v>
      </c>
      <c r="E3" s="8">
        <f ca="1">C3*(C3&gt;0)</f>
        <v>55</v>
      </c>
      <c r="F3" s="7">
        <f ca="1">-D3</f>
        <v>0</v>
      </c>
      <c r="G3" s="3"/>
      <c r="H3" s="7">
        <f ca="1">MIN($F3-SUM($G3:G3),VLOOKUP(H$2,$B$3:$E$12,4,)-SUM(H$2:H2))</f>
        <v>0</v>
      </c>
      <c r="I3" s="7">
        <f ca="1">MIN($F3-SUM($G3:H3),VLOOKUP(I$2,$B$3:$E$12,4,)-SUM(I$2:I2))</f>
        <v>0</v>
      </c>
      <c r="J3" s="7">
        <f ca="1">MIN($F3-SUM($G3:I3),VLOOKUP(J$2,$B$3:$E$12,4,)-SUM(J$2:J2))</f>
        <v>0</v>
      </c>
      <c r="K3" s="7">
        <f ca="1">MIN($F3-SUM($G3:J3),VLOOKUP(K$2,$B$3:$E$12,4,)-SUM(K$2:K2))</f>
        <v>0</v>
      </c>
      <c r="L3" s="7">
        <f ca="1">MIN($F3-SUM($G3:K3),VLOOKUP(L$2,$B$3:$E$12,4,)-SUM(L$2:L2))</f>
        <v>0</v>
      </c>
      <c r="M3" s="7">
        <f ca="1">MIN($F3-SUM($G3:L3),VLOOKUP(M$2,$B$3:$E$12,4,)-SUM(M$2:M2))</f>
        <v>0</v>
      </c>
      <c r="N3" s="7">
        <f ca="1">MIN($F3-SUM($G3:M3),VLOOKUP(N$2,$B$3:$E$12,4,)-SUM(N$2:N2))</f>
        <v>0</v>
      </c>
      <c r="O3" s="7">
        <f ca="1">MIN($F3-SUM($G3:N3),VLOOKUP(O$2,$B$3:$E$12,4,)-SUM(O$2:O2))</f>
        <v>0</v>
      </c>
      <c r="P3" s="7">
        <f ca="1">MIN($F3-SUM($G3:O3),VLOOKUP(P$2,$B$3:$E$12,4,)-SUM(P$2:P2))</f>
        <v>0</v>
      </c>
      <c r="Q3" s="7">
        <f ca="1">MIN($F3-SUM($G3:P3),VLOOKUP(Q$2,$B$3:$E$12,4,)-SUM(Q$2:Q2))</f>
        <v>0</v>
      </c>
      <c r="R3" s="3"/>
      <c r="S3" s="12" t="str">
        <f>B3</f>
        <v>Caixa</v>
      </c>
      <c r="T3" s="10">
        <f ca="1">C3</f>
        <v>55</v>
      </c>
      <c r="U3" s="10">
        <f ca="1">C3+SUM(H3:Q3)-SUM(OFFSET(G$3,,ROW(W1),COUNTA(B$3:B$3000)))</f>
        <v>0</v>
      </c>
      <c r="V3" s="26"/>
      <c r="W3" s="2" t="str" cm="1">
        <f t="array" aca="1" ref="W3:Y9" ca="1">_xlfn.LET(_xlpm.a,H3:Q12,_xlpm.b,_xlpm.a&gt;0,_xlfn.HSTACK(_xlfn.TOCOL(IF(_xlpm.b,_xlfn.ANCHORARRAY(H2),x),2),_xlfn.TOCOL(IF(_xlpm.b,B3:B12,y),2),_xlfn.TOCOL(IF(_xlpm.b,_xlpm.a,z),2)))</f>
        <v>Caixa</v>
      </c>
      <c r="X3" s="2" t="str">
        <f ca="1"/>
        <v>BBV</v>
      </c>
      <c r="Y3" s="5">
        <f ca="1"/>
        <v>55</v>
      </c>
    </row>
    <row r="4" spans="1:25" x14ac:dyDescent="0.3">
      <c r="B4" s="1" t="s">
        <v>5</v>
      </c>
      <c r="C4" s="6">
        <f t="shared" ca="1" si="0"/>
        <v>-91</v>
      </c>
      <c r="D4" s="7">
        <f ca="1">C4*(C4&lt;0)</f>
        <v>-91</v>
      </c>
      <c r="E4" s="8">
        <f ca="1">C4*(C4&gt;0)</f>
        <v>0</v>
      </c>
      <c r="F4" s="7">
        <f t="shared" ref="F4:F6" ca="1" si="1">-D4</f>
        <v>91</v>
      </c>
      <c r="G4" s="3"/>
      <c r="H4" s="7">
        <f ca="1">MIN($F4-SUM($G4:G4),VLOOKUP(H$2,$B$3:$E$12,4,)-SUM(H$2:H3))</f>
        <v>55</v>
      </c>
      <c r="I4" s="7">
        <f ca="1">MIN($F4-SUM($G4:H4),VLOOKUP(I$2,$B$3:$E$12,4,)-SUM(I$2:I3))</f>
        <v>0</v>
      </c>
      <c r="J4" s="7">
        <f ca="1">MIN($F4-SUM($G4:I4),VLOOKUP(J$2,$B$3:$E$12,4,)-SUM(J$2:J3))</f>
        <v>36</v>
      </c>
      <c r="K4" s="7">
        <f ca="1">MIN($F4-SUM($G4:J4),VLOOKUP(K$2,$B$3:$E$12,4,)-SUM(K$2:K3))</f>
        <v>0</v>
      </c>
      <c r="L4" s="7">
        <f ca="1">MIN($F4-SUM($G4:K4),VLOOKUP(L$2,$B$3:$E$12,4,)-SUM(L$2:L3))</f>
        <v>0</v>
      </c>
      <c r="M4" s="7">
        <f ca="1">MIN($F4-SUM($G4:L4),VLOOKUP(M$2,$B$3:$E$12,4,)-SUM(M$2:M3))</f>
        <v>0</v>
      </c>
      <c r="N4" s="7">
        <f ca="1">MIN($F4-SUM($G4:M4),VLOOKUP(N$2,$B$3:$E$12,4,)-SUM(N$2:N3))</f>
        <v>0</v>
      </c>
      <c r="O4" s="7">
        <f ca="1">MIN($F4-SUM($G4:N4),VLOOKUP(O$2,$B$3:$E$12,4,)-SUM(O$2:O3))</f>
        <v>0</v>
      </c>
      <c r="P4" s="7">
        <f ca="1">MIN($F4-SUM($G4:O4),VLOOKUP(P$2,$B$3:$E$12,4,)-SUM(P$2:P3))</f>
        <v>0</v>
      </c>
      <c r="Q4" s="7">
        <f ca="1">MIN($F4-SUM($G4:P4),VLOOKUP(Q$2,$B$3:$E$12,4,)-SUM(Q$2:Q3))</f>
        <v>0</v>
      </c>
      <c r="R4" s="3"/>
      <c r="S4" s="12" t="str">
        <f>B4</f>
        <v>BBV</v>
      </c>
      <c r="T4" s="10">
        <f ca="1">C4</f>
        <v>-91</v>
      </c>
      <c r="U4" s="10">
        <f t="shared" ref="U4:U12" ca="1" si="2">C4+SUM(H4:Q4)-SUM(OFFSET(G$3,,ROW(W2),COUNTA(B$3:B$3000)))</f>
        <v>0</v>
      </c>
      <c r="V4" s="26"/>
      <c r="W4" s="2" t="str">
        <f ca="1"/>
        <v>Deutsche</v>
      </c>
      <c r="X4" s="2" t="str">
        <f ca="1"/>
        <v>BBV</v>
      </c>
      <c r="Y4" s="5">
        <f ca="1"/>
        <v>36</v>
      </c>
    </row>
    <row r="5" spans="1:25" x14ac:dyDescent="0.3">
      <c r="B5" s="1" t="s">
        <v>14</v>
      </c>
      <c r="C5" s="6">
        <f t="shared" ca="1" si="0"/>
        <v>79</v>
      </c>
      <c r="D5" s="7">
        <f t="shared" ref="D5:D12" ca="1" si="3">C5*(C5&lt;0)</f>
        <v>0</v>
      </c>
      <c r="E5" s="8">
        <f t="shared" ref="E5:E6" ca="1" si="4">C5*(C5&gt;0)</f>
        <v>79</v>
      </c>
      <c r="F5" s="7">
        <f t="shared" ca="1" si="1"/>
        <v>0</v>
      </c>
      <c r="G5" s="3"/>
      <c r="H5" s="7">
        <f ca="1">MIN($F5-SUM($G5:G5),VLOOKUP(H$2,$B$3:$E$12,4,)-SUM(H$2:H4))</f>
        <v>0</v>
      </c>
      <c r="I5" s="7">
        <f ca="1">MIN($F5-SUM($G5:H5),VLOOKUP(I$2,$B$3:$E$12,4,)-SUM(I$2:I4))</f>
        <v>0</v>
      </c>
      <c r="J5" s="7">
        <f ca="1">MIN($F5-SUM($G5:I5),VLOOKUP(J$2,$B$3:$E$12,4,)-SUM(J$2:J4))</f>
        <v>0</v>
      </c>
      <c r="K5" s="7">
        <f ca="1">MIN($F5-SUM($G5:J5),VLOOKUP(K$2,$B$3:$E$12,4,)-SUM(K$2:K4))</f>
        <v>0</v>
      </c>
      <c r="L5" s="7">
        <f ca="1">MIN($F5-SUM($G5:K5),VLOOKUP(L$2,$B$3:$E$12,4,)-SUM(L$2:L4))</f>
        <v>0</v>
      </c>
      <c r="M5" s="7">
        <f ca="1">MIN($F5-SUM($G5:L5),VLOOKUP(M$2,$B$3:$E$12,4,)-SUM(M$2:M4))</f>
        <v>0</v>
      </c>
      <c r="N5" s="7">
        <f ca="1">MIN($F5-SUM($G5:M5),VLOOKUP(N$2,$B$3:$E$12,4,)-SUM(N$2:N4))</f>
        <v>0</v>
      </c>
      <c r="O5" s="7">
        <f ca="1">MIN($F5-SUM($G5:N5),VLOOKUP(O$2,$B$3:$E$12,4,)-SUM(O$2:O4))</f>
        <v>0</v>
      </c>
      <c r="P5" s="7">
        <f ca="1">MIN($F5-SUM($G5:O5),VLOOKUP(P$2,$B$3:$E$12,4,)-SUM(P$2:P4))</f>
        <v>0</v>
      </c>
      <c r="Q5" s="7">
        <f ca="1">MIN($F5-SUM($G5:P5),VLOOKUP(Q$2,$B$3:$E$12,4,)-SUM(Q$2:Q4))</f>
        <v>0</v>
      </c>
      <c r="R5" s="3"/>
      <c r="S5" s="12" t="str">
        <f>B5</f>
        <v>Deutsche</v>
      </c>
      <c r="T5" s="10">
        <f ca="1">C5</f>
        <v>79</v>
      </c>
      <c r="U5" s="10">
        <f t="shared" ca="1" si="2"/>
        <v>0</v>
      </c>
      <c r="V5" s="26"/>
      <c r="W5" s="2" t="str">
        <f ca="1"/>
        <v>Deutsche</v>
      </c>
      <c r="X5" s="2" t="str">
        <f ca="1"/>
        <v>Sabadell</v>
      </c>
      <c r="Y5" s="5">
        <f ca="1"/>
        <v>28</v>
      </c>
    </row>
    <row r="6" spans="1:25" x14ac:dyDescent="0.3">
      <c r="B6" s="1" t="s">
        <v>6</v>
      </c>
      <c r="C6" s="6">
        <f t="shared" ca="1" si="0"/>
        <v>-28</v>
      </c>
      <c r="D6" s="7">
        <f t="shared" ca="1" si="3"/>
        <v>-28</v>
      </c>
      <c r="E6" s="8">
        <f t="shared" ca="1" si="4"/>
        <v>0</v>
      </c>
      <c r="F6" s="7">
        <f t="shared" ca="1" si="1"/>
        <v>28</v>
      </c>
      <c r="G6" s="3"/>
      <c r="H6" s="7">
        <f ca="1">MIN($F6-SUM($G6:G6),VLOOKUP(H$2,$B$3:$E$12,4,)-SUM(H$2:H5))</f>
        <v>0</v>
      </c>
      <c r="I6" s="7">
        <f ca="1">MIN($F6-SUM($G6:H6),VLOOKUP(I$2,$B$3:$E$12,4,)-SUM(I$2:I5))</f>
        <v>0</v>
      </c>
      <c r="J6" s="7">
        <f ca="1">MIN($F6-SUM($G6:I6),VLOOKUP(J$2,$B$3:$E$12,4,)-SUM(J$2:J5))</f>
        <v>28</v>
      </c>
      <c r="K6" s="7">
        <f ca="1">MIN($F6-SUM($G6:J6),VLOOKUP(K$2,$B$3:$E$12,4,)-SUM(K$2:K5))</f>
        <v>0</v>
      </c>
      <c r="L6" s="7">
        <f ca="1">MIN($F6-SUM($G6:K6),VLOOKUP(L$2,$B$3:$E$12,4,)-SUM(L$2:L5))</f>
        <v>0</v>
      </c>
      <c r="M6" s="7">
        <f ca="1">MIN($F6-SUM($G6:L6),VLOOKUP(M$2,$B$3:$E$12,4,)-SUM(M$2:M5))</f>
        <v>0</v>
      </c>
      <c r="N6" s="7">
        <f ca="1">MIN($F6-SUM($G6:M6),VLOOKUP(N$2,$B$3:$E$12,4,)-SUM(N$2:N5))</f>
        <v>0</v>
      </c>
      <c r="O6" s="7">
        <f ca="1">MIN($F6-SUM($G6:N6),VLOOKUP(O$2,$B$3:$E$12,4,)-SUM(O$2:O5))</f>
        <v>0</v>
      </c>
      <c r="P6" s="7">
        <f ca="1">MIN($F6-SUM($G6:O6),VLOOKUP(P$2,$B$3:$E$12,4,)-SUM(P$2:P5))</f>
        <v>0</v>
      </c>
      <c r="Q6" s="7">
        <f ca="1">MIN($F6-SUM($G6:P6),VLOOKUP(Q$2,$B$3:$E$12,4,)-SUM(Q$2:Q5))</f>
        <v>0</v>
      </c>
      <c r="R6" s="3"/>
      <c r="S6" s="12" t="str">
        <f>B6</f>
        <v>Sabadell</v>
      </c>
      <c r="T6" s="10">
        <f ca="1">C6</f>
        <v>-28</v>
      </c>
      <c r="U6" s="10">
        <f t="shared" ca="1" si="2"/>
        <v>0</v>
      </c>
      <c r="V6" s="26"/>
      <c r="W6" s="2" t="str">
        <f ca="1"/>
        <v>Deutsche</v>
      </c>
      <c r="X6" s="2" t="str">
        <f ca="1"/>
        <v>Bankinter</v>
      </c>
      <c r="Y6" s="5">
        <f ca="1"/>
        <v>11</v>
      </c>
    </row>
    <row r="7" spans="1:25" x14ac:dyDescent="0.3">
      <c r="B7" s="1" t="s">
        <v>8</v>
      </c>
      <c r="C7" s="6">
        <f t="shared" ca="1" si="0"/>
        <v>-11</v>
      </c>
      <c r="D7" s="7">
        <f t="shared" ca="1" si="3"/>
        <v>-11</v>
      </c>
      <c r="E7" s="8">
        <f t="shared" ref="E7:E12" ca="1" si="5">C7*(C7&gt;0)</f>
        <v>0</v>
      </c>
      <c r="F7" s="7">
        <f t="shared" ref="F7:F12" ca="1" si="6">-D7</f>
        <v>11</v>
      </c>
      <c r="G7" s="3"/>
      <c r="H7" s="7">
        <f ca="1">MIN($F7-SUM($G7:G7),VLOOKUP(H$2,$B$3:$E$12,4,)-SUM(H$2:H6))</f>
        <v>0</v>
      </c>
      <c r="I7" s="7">
        <f ca="1">MIN($F7-SUM($G7:H7),VLOOKUP(I$2,$B$3:$E$12,4,)-SUM(I$2:I6))</f>
        <v>0</v>
      </c>
      <c r="J7" s="7">
        <f ca="1">MIN($F7-SUM($G7:I7),VLOOKUP(J$2,$B$3:$E$12,4,)-SUM(J$2:J6))</f>
        <v>11</v>
      </c>
      <c r="K7" s="7">
        <f ca="1">MIN($F7-SUM($G7:J7),VLOOKUP(K$2,$B$3:$E$12,4,)-SUM(K$2:K6))</f>
        <v>0</v>
      </c>
      <c r="L7" s="7">
        <f ca="1">MIN($F7-SUM($G7:K7),VLOOKUP(L$2,$B$3:$E$12,4,)-SUM(L$2:L6))</f>
        <v>0</v>
      </c>
      <c r="M7" s="7">
        <f ca="1">MIN($F7-SUM($G7:L7),VLOOKUP(M$2,$B$3:$E$12,4,)-SUM(M$2:M6))</f>
        <v>0</v>
      </c>
      <c r="N7" s="7">
        <f ca="1">MIN($F7-SUM($G7:M7),VLOOKUP(N$2,$B$3:$E$12,4,)-SUM(N$2:N6))</f>
        <v>0</v>
      </c>
      <c r="O7" s="7">
        <f ca="1">MIN($F7-SUM($G7:N7),VLOOKUP(O$2,$B$3:$E$12,4,)-SUM(O$2:O6))</f>
        <v>0</v>
      </c>
      <c r="P7" s="7">
        <f ca="1">MIN($F7-SUM($G7:O7),VLOOKUP(P$2,$B$3:$E$12,4,)-SUM(P$2:P6))</f>
        <v>0</v>
      </c>
      <c r="Q7" s="7">
        <f ca="1">MIN($F7-SUM($G7:P7),VLOOKUP(Q$2,$B$3:$E$12,4,)-SUM(Q$2:Q6))</f>
        <v>0</v>
      </c>
      <c r="R7" s="3"/>
      <c r="S7" s="12" t="str">
        <f>B7</f>
        <v>Bankinter</v>
      </c>
      <c r="T7" s="10">
        <f ca="1">C7</f>
        <v>-11</v>
      </c>
      <c r="U7" s="10">
        <f t="shared" ca="1" si="2"/>
        <v>0</v>
      </c>
      <c r="V7" s="26"/>
      <c r="W7" s="2" t="str">
        <f ca="1"/>
        <v>Deutsche</v>
      </c>
      <c r="X7" s="2" t="str">
        <f ca="1"/>
        <v>ING</v>
      </c>
      <c r="Y7" s="5">
        <f ca="1"/>
        <v>4</v>
      </c>
    </row>
    <row r="8" spans="1:25" x14ac:dyDescent="0.3">
      <c r="B8" s="1" t="s">
        <v>7</v>
      </c>
      <c r="C8" s="6">
        <f t="shared" ca="1" si="0"/>
        <v>94</v>
      </c>
      <c r="D8" s="7">
        <f t="shared" ca="1" si="3"/>
        <v>0</v>
      </c>
      <c r="E8" s="8">
        <f t="shared" ca="1" si="5"/>
        <v>94</v>
      </c>
      <c r="F8" s="7">
        <f t="shared" ca="1" si="6"/>
        <v>0</v>
      </c>
      <c r="G8" s="3"/>
      <c r="H8" s="7">
        <f ca="1">MIN($F8-SUM($G8:G8),VLOOKUP(H$2,$B$3:$E$12,4,)-SUM(H$2:H7))</f>
        <v>0</v>
      </c>
      <c r="I8" s="7">
        <f ca="1">MIN($F8-SUM($G8:H8),VLOOKUP(I$2,$B$3:$E$12,4,)-SUM(I$2:I7))</f>
        <v>0</v>
      </c>
      <c r="J8" s="7">
        <f ca="1">MIN($F8-SUM($G8:I8),VLOOKUP(J$2,$B$3:$E$12,4,)-SUM(J$2:J7))</f>
        <v>0</v>
      </c>
      <c r="K8" s="7">
        <f ca="1">MIN($F8-SUM($G8:J8),VLOOKUP(K$2,$B$3:$E$12,4,)-SUM(K$2:K7))</f>
        <v>0</v>
      </c>
      <c r="L8" s="7">
        <f ca="1">MIN($F8-SUM($G8:K8),VLOOKUP(L$2,$B$3:$E$12,4,)-SUM(L$2:L7))</f>
        <v>0</v>
      </c>
      <c r="M8" s="7">
        <f ca="1">MIN($F8-SUM($G8:L8),VLOOKUP(M$2,$B$3:$E$12,4,)-SUM(M$2:M7))</f>
        <v>0</v>
      </c>
      <c r="N8" s="7">
        <f ca="1">MIN($F8-SUM($G8:M8),VLOOKUP(N$2,$B$3:$E$12,4,)-SUM(N$2:N7))</f>
        <v>0</v>
      </c>
      <c r="O8" s="7">
        <f ca="1">MIN($F8-SUM($G8:N8),VLOOKUP(O$2,$B$3:$E$12,4,)-SUM(O$2:O7))</f>
        <v>0</v>
      </c>
      <c r="P8" s="7">
        <f ca="1">MIN($F8-SUM($G8:O8),VLOOKUP(P$2,$B$3:$E$12,4,)-SUM(P$2:P7))</f>
        <v>0</v>
      </c>
      <c r="Q8" s="7">
        <f ca="1">MIN($F8-SUM($G8:P8),VLOOKUP(Q$2,$B$3:$E$12,4,)-SUM(Q$2:Q7))</f>
        <v>0</v>
      </c>
      <c r="R8" s="3"/>
      <c r="S8" s="12" t="str">
        <f>B8</f>
        <v>Kutcha</v>
      </c>
      <c r="T8" s="10">
        <f ca="1">C8</f>
        <v>94</v>
      </c>
      <c r="U8" s="10">
        <f t="shared" ca="1" si="2"/>
        <v>0</v>
      </c>
      <c r="V8" s="26"/>
      <c r="W8" s="2" t="str">
        <f ca="1"/>
        <v>Kutcha</v>
      </c>
      <c r="X8" s="2" t="str">
        <f ca="1"/>
        <v>ING</v>
      </c>
      <c r="Y8" s="5">
        <f ca="1"/>
        <v>88</v>
      </c>
    </row>
    <row r="9" spans="1:25" x14ac:dyDescent="0.3">
      <c r="B9" s="1" t="s">
        <v>10</v>
      </c>
      <c r="C9" s="6">
        <f t="shared" ca="1" si="0"/>
        <v>-92</v>
      </c>
      <c r="D9" s="7">
        <f t="shared" ca="1" si="3"/>
        <v>-92</v>
      </c>
      <c r="E9" s="8">
        <f t="shared" ca="1" si="5"/>
        <v>0</v>
      </c>
      <c r="F9" s="7">
        <f t="shared" ca="1" si="6"/>
        <v>92</v>
      </c>
      <c r="G9" s="3"/>
      <c r="H9" s="7">
        <f ca="1">MIN($F9-SUM($G9:G9),VLOOKUP(H$2,$B$3:$E$12,4,)-SUM(H$2:H8))</f>
        <v>0</v>
      </c>
      <c r="I9" s="7">
        <f ca="1">MIN($F9-SUM($G9:H9),VLOOKUP(I$2,$B$3:$E$12,4,)-SUM(I$2:I8))</f>
        <v>0</v>
      </c>
      <c r="J9" s="7">
        <f ca="1">MIN($F9-SUM($G9:I9),VLOOKUP(J$2,$B$3:$E$12,4,)-SUM(J$2:J8))</f>
        <v>4</v>
      </c>
      <c r="K9" s="7">
        <f ca="1">MIN($F9-SUM($G9:J9),VLOOKUP(K$2,$B$3:$E$12,4,)-SUM(K$2:K8))</f>
        <v>0</v>
      </c>
      <c r="L9" s="7">
        <f ca="1">MIN($F9-SUM($G9:K9),VLOOKUP(L$2,$B$3:$E$12,4,)-SUM(L$2:L8))</f>
        <v>0</v>
      </c>
      <c r="M9" s="7">
        <f ca="1">MIN($F9-SUM($G9:L9),VLOOKUP(M$2,$B$3:$E$12,4,)-SUM(M$2:M8))</f>
        <v>88</v>
      </c>
      <c r="N9" s="7">
        <f ca="1">MIN($F9-SUM($G9:M9),VLOOKUP(N$2,$B$3:$E$12,4,)-SUM(N$2:N8))</f>
        <v>0</v>
      </c>
      <c r="O9" s="7">
        <f ca="1">MIN($F9-SUM($G9:N9),VLOOKUP(O$2,$B$3:$E$12,4,)-SUM(O$2:O8))</f>
        <v>0</v>
      </c>
      <c r="P9" s="7">
        <f ca="1">MIN($F9-SUM($G9:O9),VLOOKUP(P$2,$B$3:$E$12,4,)-SUM(P$2:P8))</f>
        <v>0</v>
      </c>
      <c r="Q9" s="7">
        <f ca="1">MIN($F9-SUM($G9:P9),VLOOKUP(Q$2,$B$3:$E$12,4,)-SUM(Q$2:Q8))</f>
        <v>0</v>
      </c>
      <c r="R9" s="3"/>
      <c r="S9" s="12" t="str">
        <f>B9</f>
        <v>ING</v>
      </c>
      <c r="T9" s="10">
        <f ca="1">C9</f>
        <v>-92</v>
      </c>
      <c r="U9" s="10">
        <f t="shared" ca="1" si="2"/>
        <v>0</v>
      </c>
      <c r="V9" s="26"/>
      <c r="W9" s="2" t="str">
        <f ca="1"/>
        <v>Kutcha</v>
      </c>
      <c r="X9" s="2" t="str">
        <f ca="1"/>
        <v>Open</v>
      </c>
      <c r="Y9" s="5">
        <f ca="1"/>
        <v>6</v>
      </c>
    </row>
    <row r="10" spans="1:25" x14ac:dyDescent="0.3">
      <c r="B10" s="1" t="s">
        <v>11</v>
      </c>
      <c r="C10" s="6">
        <f t="shared" ca="1" si="0"/>
        <v>-32</v>
      </c>
      <c r="D10" s="7">
        <f t="shared" ca="1" si="3"/>
        <v>-32</v>
      </c>
      <c r="E10" s="8">
        <f t="shared" ca="1" si="5"/>
        <v>0</v>
      </c>
      <c r="F10" s="7">
        <f t="shared" ca="1" si="6"/>
        <v>32</v>
      </c>
      <c r="G10" s="3"/>
      <c r="H10" s="7">
        <f ca="1">MIN($F10-SUM($G10:G10),VLOOKUP(H$2,$B$3:$E$12,4,)-SUM(H$2:H9))</f>
        <v>0</v>
      </c>
      <c r="I10" s="7">
        <f ca="1">MIN($F10-SUM($G10:H10),VLOOKUP(I$2,$B$3:$E$12,4,)-SUM(I$2:I9))</f>
        <v>0</v>
      </c>
      <c r="J10" s="7">
        <f ca="1">MIN($F10-SUM($G10:I10),VLOOKUP(J$2,$B$3:$E$12,4,)-SUM(J$2:J9))</f>
        <v>0</v>
      </c>
      <c r="K10" s="7">
        <f ca="1">MIN($F10-SUM($G10:J10),VLOOKUP(K$2,$B$3:$E$12,4,)-SUM(K$2:K9))</f>
        <v>0</v>
      </c>
      <c r="L10" s="7">
        <f ca="1">MIN($F10-SUM($G10:K10),VLOOKUP(L$2,$B$3:$E$12,4,)-SUM(L$2:L9))</f>
        <v>0</v>
      </c>
      <c r="M10" s="7">
        <f ca="1">MIN($F10-SUM($G10:L10),VLOOKUP(M$2,$B$3:$E$12,4,)-SUM(M$2:M9))</f>
        <v>6</v>
      </c>
      <c r="N10" s="7">
        <f ca="1">MIN($F10-SUM($G10:M10),VLOOKUP(N$2,$B$3:$E$12,4,)-SUM(N$2:N9))</f>
        <v>0</v>
      </c>
      <c r="O10" s="7">
        <f ca="1">MIN($F10-SUM($G10:N10),VLOOKUP(O$2,$B$3:$E$12,4,)-SUM(O$2:O9))</f>
        <v>0</v>
      </c>
      <c r="P10" s="7">
        <f ca="1">MIN($F10-SUM($G10:O10),VLOOKUP(P$2,$B$3:$E$12,4,)-SUM(P$2:P9))</f>
        <v>0</v>
      </c>
      <c r="Q10" s="7">
        <f ca="1">MIN($F10-SUM($G10:P10),VLOOKUP(Q$2,$B$3:$E$12,4,)-SUM(Q$2:Q9))</f>
        <v>0</v>
      </c>
      <c r="R10" s="3"/>
      <c r="S10" s="12" t="str">
        <f>B10</f>
        <v>Open</v>
      </c>
      <c r="T10" s="10">
        <f ca="1">C10</f>
        <v>-32</v>
      </c>
      <c r="U10" s="10">
        <f t="shared" ca="1" si="2"/>
        <v>-26</v>
      </c>
      <c r="V10" s="26"/>
      <c r="Y10" s="5"/>
    </row>
    <row r="11" spans="1:25" x14ac:dyDescent="0.3">
      <c r="B11" s="1" t="s">
        <v>12</v>
      </c>
      <c r="C11" s="6">
        <f t="shared" ca="1" si="0"/>
        <v>-30</v>
      </c>
      <c r="D11" s="7">
        <f t="shared" ca="1" si="3"/>
        <v>-30</v>
      </c>
      <c r="E11" s="8">
        <f t="shared" ca="1" si="5"/>
        <v>0</v>
      </c>
      <c r="F11" s="7">
        <f t="shared" ca="1" si="6"/>
        <v>30</v>
      </c>
      <c r="G11" s="3"/>
      <c r="H11" s="7">
        <f ca="1">MIN($F11-SUM($G11:G11),VLOOKUP(H$2,$B$3:$E$12,4,)-SUM(H$2:H10))</f>
        <v>0</v>
      </c>
      <c r="I11" s="7">
        <f ca="1">MIN($F11-SUM($G11:H11),VLOOKUP(I$2,$B$3:$E$12,4,)-SUM(I$2:I10))</f>
        <v>0</v>
      </c>
      <c r="J11" s="7">
        <f ca="1">MIN($F11-SUM($G11:I11),VLOOKUP(J$2,$B$3:$E$12,4,)-SUM(J$2:J10))</f>
        <v>0</v>
      </c>
      <c r="K11" s="7">
        <f ca="1">MIN($F11-SUM($G11:J11),VLOOKUP(K$2,$B$3:$E$12,4,)-SUM(K$2:K10))</f>
        <v>0</v>
      </c>
      <c r="L11" s="7">
        <f ca="1">MIN($F11-SUM($G11:K11),VLOOKUP(L$2,$B$3:$E$12,4,)-SUM(L$2:L10))</f>
        <v>0</v>
      </c>
      <c r="M11" s="7">
        <f ca="1">MIN($F11-SUM($G11:L11),VLOOKUP(M$2,$B$3:$E$12,4,)-SUM(M$2:M10))</f>
        <v>0</v>
      </c>
      <c r="N11" s="7">
        <f ca="1">MIN($F11-SUM($G11:M11),VLOOKUP(N$2,$B$3:$E$12,4,)-SUM(N$2:N10))</f>
        <v>0</v>
      </c>
      <c r="O11" s="7">
        <f ca="1">MIN($F11-SUM($G11:N11),VLOOKUP(O$2,$B$3:$E$12,4,)-SUM(O$2:O10))</f>
        <v>0</v>
      </c>
      <c r="P11" s="7">
        <f ca="1">MIN($F11-SUM($G11:O11),VLOOKUP(P$2,$B$3:$E$12,4,)-SUM(P$2:P10))</f>
        <v>0</v>
      </c>
      <c r="Q11" s="7">
        <f ca="1">MIN($F11-SUM($G11:P11),VLOOKUP(Q$2,$B$3:$E$12,4,)-SUM(Q$2:Q10))</f>
        <v>0</v>
      </c>
      <c r="R11" s="3"/>
      <c r="S11" s="12" t="str">
        <f>B11</f>
        <v>Unicaja</v>
      </c>
      <c r="T11" s="10">
        <f ca="1">C11</f>
        <v>-30</v>
      </c>
      <c r="U11" s="10">
        <f t="shared" ca="1" si="2"/>
        <v>-30</v>
      </c>
      <c r="V11" s="26"/>
      <c r="Y11" s="5"/>
    </row>
    <row r="12" spans="1:25" x14ac:dyDescent="0.3">
      <c r="B12" s="1" t="s">
        <v>13</v>
      </c>
      <c r="C12" s="6">
        <f t="shared" ca="1" si="0"/>
        <v>-13</v>
      </c>
      <c r="D12" s="7">
        <f t="shared" ca="1" si="3"/>
        <v>-13</v>
      </c>
      <c r="E12" s="8">
        <f t="shared" ca="1" si="5"/>
        <v>0</v>
      </c>
      <c r="F12" s="7">
        <f t="shared" ca="1" si="6"/>
        <v>13</v>
      </c>
      <c r="G12" s="3"/>
      <c r="H12" s="7">
        <f ca="1">MIN($F12-SUM($G12:G12),VLOOKUP(H$2,$B$3:$E$12,4,)-SUM(H$2:H11))</f>
        <v>0</v>
      </c>
      <c r="I12" s="7">
        <f ca="1">MIN($F12-SUM($G12:H12),VLOOKUP(I$2,$B$3:$E$12,4,)-SUM(I$2:I11))</f>
        <v>0</v>
      </c>
      <c r="J12" s="7">
        <f ca="1">MIN($F12-SUM($G12:I12),VLOOKUP(J$2,$B$3:$E$12,4,)-SUM(J$2:J11))</f>
        <v>0</v>
      </c>
      <c r="K12" s="7">
        <f ca="1">MIN($F12-SUM($G12:J12),VLOOKUP(K$2,$B$3:$E$12,4,)-SUM(K$2:K11))</f>
        <v>0</v>
      </c>
      <c r="L12" s="7">
        <f ca="1">MIN($F12-SUM($G12:K12),VLOOKUP(L$2,$B$3:$E$12,4,)-SUM(L$2:L11))</f>
        <v>0</v>
      </c>
      <c r="M12" s="7">
        <f ca="1">MIN($F12-SUM($G12:L12),VLOOKUP(M$2,$B$3:$E$12,4,)-SUM(M$2:M11))</f>
        <v>0</v>
      </c>
      <c r="N12" s="7">
        <f ca="1">MIN($F12-SUM($G12:M12),VLOOKUP(N$2,$B$3:$E$12,4,)-SUM(N$2:N11))</f>
        <v>0</v>
      </c>
      <c r="O12" s="7">
        <f ca="1">MIN($F12-SUM($G12:N12),VLOOKUP(O$2,$B$3:$E$12,4,)-SUM(O$2:O11))</f>
        <v>0</v>
      </c>
      <c r="P12" s="7">
        <f ca="1">MIN($F12-SUM($G12:O12),VLOOKUP(P$2,$B$3:$E$12,4,)-SUM(P$2:P11))</f>
        <v>0</v>
      </c>
      <c r="Q12" s="7">
        <f ca="1">MIN($F12-SUM($G12:P12),VLOOKUP(Q$2,$B$3:$E$12,4,)-SUM(Q$2:Q11))</f>
        <v>0</v>
      </c>
      <c r="R12" s="3"/>
      <c r="S12" s="12" t="str">
        <f>B12</f>
        <v>BNP</v>
      </c>
      <c r="T12" s="10">
        <f ca="1">C12</f>
        <v>-13</v>
      </c>
      <c r="U12" s="10">
        <f t="shared" ca="1" si="2"/>
        <v>-13</v>
      </c>
      <c r="V12" s="26"/>
      <c r="Y12" s="5"/>
    </row>
    <row r="13" spans="1:25" x14ac:dyDescent="0.3">
      <c r="A13" s="25"/>
      <c r="B13" s="22"/>
      <c r="C13" s="18"/>
      <c r="D13" s="19"/>
      <c r="E13" s="19"/>
      <c r="F13" s="19"/>
      <c r="G13" s="24"/>
      <c r="H13" s="27"/>
      <c r="I13" s="27"/>
      <c r="J13" s="27"/>
      <c r="K13" s="27"/>
      <c r="L13" s="27"/>
      <c r="M13" s="19"/>
      <c r="N13" s="27"/>
      <c r="O13" s="27"/>
      <c r="P13" s="27"/>
      <c r="Q13" s="27"/>
      <c r="R13" s="24"/>
      <c r="S13" s="28"/>
      <c r="T13" s="10"/>
      <c r="U13" s="10"/>
      <c r="V13" s="20"/>
      <c r="Y13" s="5"/>
    </row>
    <row r="14" spans="1:25" x14ac:dyDescent="0.3">
      <c r="B14" s="1"/>
      <c r="C14" s="29">
        <f ca="1">SUM(C3:C12)</f>
        <v>-69</v>
      </c>
      <c r="D14" s="9"/>
      <c r="E14" s="16"/>
      <c r="F14" s="16"/>
      <c r="G14" s="24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4"/>
      <c r="S14" s="10"/>
      <c r="T14" s="11">
        <f ca="1">SUM(T3:T12)</f>
        <v>-69</v>
      </c>
      <c r="U14" s="11">
        <f ca="1">SUM(U3:U12)</f>
        <v>-69</v>
      </c>
      <c r="V14" s="20"/>
      <c r="Y14" s="5"/>
    </row>
    <row r="15" spans="1:25" x14ac:dyDescent="0.3">
      <c r="A15" s="17"/>
      <c r="B15" s="17"/>
      <c r="C15" s="18"/>
      <c r="D15" s="19"/>
      <c r="E15" s="19"/>
      <c r="F15" s="19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20"/>
      <c r="S15" s="21"/>
      <c r="T15" s="21"/>
      <c r="U15" s="21"/>
      <c r="V15" s="20"/>
      <c r="Y15" s="5"/>
    </row>
    <row r="16" spans="1:25" x14ac:dyDescent="0.3">
      <c r="A16" s="17"/>
      <c r="B16" s="17"/>
      <c r="C16" s="18"/>
      <c r="D16" s="19"/>
      <c r="E16" s="19"/>
      <c r="F16" s="19"/>
      <c r="G16" s="20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20"/>
      <c r="S16" s="21"/>
      <c r="T16" s="21"/>
      <c r="U16" s="21"/>
      <c r="V16" s="20"/>
      <c r="Y16" s="5"/>
    </row>
    <row r="17" spans="1:25" x14ac:dyDescent="0.3">
      <c r="A17" s="17"/>
      <c r="B17" s="22"/>
      <c r="C17" s="18"/>
      <c r="D17" s="19"/>
      <c r="E17" s="19"/>
      <c r="F17" s="19"/>
      <c r="G17" s="20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20"/>
      <c r="S17" s="21"/>
      <c r="T17" s="21"/>
      <c r="U17" s="21"/>
      <c r="V17" s="20"/>
      <c r="Y17" s="5"/>
    </row>
    <row r="18" spans="1:25" x14ac:dyDescent="0.3">
      <c r="A18" s="17"/>
      <c r="B18" s="22"/>
      <c r="C18" s="22"/>
      <c r="D18" s="19"/>
      <c r="E18" s="19"/>
      <c r="F18" s="19"/>
      <c r="G18" s="20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20"/>
      <c r="S18" s="21"/>
      <c r="T18" s="21"/>
      <c r="U18" s="21"/>
      <c r="V18" s="20"/>
      <c r="Y18" s="5"/>
    </row>
    <row r="19" spans="1:25" x14ac:dyDescent="0.3">
      <c r="A19" s="17"/>
      <c r="B19" s="22"/>
      <c r="C19" s="22"/>
      <c r="D19" s="19"/>
      <c r="E19" s="19"/>
      <c r="F19" s="19"/>
      <c r="G19" s="20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20"/>
      <c r="S19" s="21"/>
      <c r="T19" s="21"/>
      <c r="U19" s="21"/>
      <c r="V19" s="20"/>
      <c r="Y19" s="5"/>
    </row>
    <row r="20" spans="1:25" x14ac:dyDescent="0.3">
      <c r="A20" s="17"/>
      <c r="B20" s="17"/>
      <c r="C20" s="17"/>
      <c r="D20" s="19"/>
      <c r="E20" s="19"/>
      <c r="F20" s="19"/>
      <c r="G20" s="20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20"/>
      <c r="S20" s="21"/>
      <c r="T20" s="21"/>
      <c r="U20" s="21"/>
      <c r="V20" s="20"/>
      <c r="Y20" s="5"/>
    </row>
    <row r="21" spans="1:25" x14ac:dyDescent="0.3">
      <c r="A21" s="17"/>
      <c r="B21" s="17"/>
      <c r="C21" s="17"/>
      <c r="D21" s="18"/>
      <c r="E21" s="18"/>
      <c r="F21" s="18"/>
      <c r="G21" s="20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20"/>
      <c r="S21" s="21"/>
      <c r="T21" s="21"/>
      <c r="U21" s="21"/>
      <c r="V21" s="20"/>
      <c r="Y21" s="5"/>
    </row>
    <row r="22" spans="1:25" x14ac:dyDescent="0.3">
      <c r="A22" s="17"/>
      <c r="B22" s="22"/>
      <c r="C22" s="22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7"/>
      <c r="T22" s="17"/>
      <c r="U22" s="17"/>
      <c r="V22" s="18"/>
      <c r="Y22" s="5"/>
    </row>
    <row r="23" spans="1:25" x14ac:dyDescent="0.3">
      <c r="A23" s="17"/>
      <c r="B23" s="22"/>
      <c r="C23" s="22"/>
      <c r="D23" s="18"/>
      <c r="E23" s="18"/>
      <c r="F23" s="18"/>
      <c r="G23" s="18"/>
      <c r="H23" s="18"/>
      <c r="I23" s="17"/>
      <c r="J23" s="18"/>
      <c r="K23" s="18"/>
      <c r="L23" s="18"/>
      <c r="M23" s="18"/>
      <c r="N23" s="18"/>
      <c r="O23" s="18"/>
      <c r="P23" s="18"/>
      <c r="Q23" s="18"/>
      <c r="R23" s="18"/>
      <c r="S23" s="17"/>
      <c r="T23" s="17"/>
      <c r="U23" s="17"/>
      <c r="V23" s="18"/>
      <c r="Y23" s="5"/>
    </row>
    <row r="24" spans="1:25" x14ac:dyDescent="0.3">
      <c r="B24" s="1"/>
      <c r="C24" s="1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V24" s="18"/>
      <c r="Y24" s="5"/>
    </row>
    <row r="25" spans="1:25" x14ac:dyDescent="0.3"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V25" s="18"/>
      <c r="Y25" s="5"/>
    </row>
    <row r="26" spans="1:25" x14ac:dyDescent="0.3"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V26" s="18"/>
      <c r="Y26" s="5"/>
    </row>
    <row r="27" spans="1:25" x14ac:dyDescent="0.3">
      <c r="B27" s="1"/>
      <c r="C27" s="1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V27" s="18"/>
      <c r="Y27" s="5"/>
    </row>
    <row r="28" spans="1:25" x14ac:dyDescent="0.3">
      <c r="B28" s="1"/>
      <c r="C28" s="1"/>
      <c r="D28" s="5"/>
      <c r="E28" s="5"/>
      <c r="F28" s="5"/>
      <c r="G28" s="5"/>
      <c r="H28" s="5"/>
      <c r="J28" s="5"/>
      <c r="K28" s="5"/>
      <c r="L28" s="5"/>
      <c r="M28" s="5"/>
      <c r="N28" s="5"/>
      <c r="O28" s="5"/>
      <c r="P28" s="5"/>
      <c r="Q28" s="5"/>
      <c r="R28" s="5"/>
      <c r="V28" s="18"/>
      <c r="Y28" s="5"/>
    </row>
    <row r="29" spans="1:25" x14ac:dyDescent="0.3">
      <c r="B29" s="1"/>
      <c r="C29" s="1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V29" s="18"/>
      <c r="Y29" s="5"/>
    </row>
    <row r="30" spans="1:25" x14ac:dyDescent="0.3">
      <c r="Y30" s="5"/>
    </row>
    <row r="31" spans="1:25" x14ac:dyDescent="0.3">
      <c r="Y31" s="5"/>
    </row>
  </sheetData>
  <conditionalFormatting sqref="E13:E14">
    <cfRule type="expression" dxfId="3" priority="4">
      <formula>E13&lt;D13</formula>
    </cfRule>
  </conditionalFormatting>
  <conditionalFormatting sqref="E17:E19">
    <cfRule type="expression" dxfId="2" priority="3">
      <formula>E17&lt;D17</formula>
    </cfRule>
  </conditionalFormatting>
  <conditionalFormatting sqref="E22:E24">
    <cfRule type="expression" dxfId="1" priority="2">
      <formula>E22&lt;D22</formula>
    </cfRule>
  </conditionalFormatting>
  <conditionalFormatting sqref="E27:E29">
    <cfRule type="expression" dxfId="0" priority="1">
      <formula>E27&lt;D27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 </cp:lastModifiedBy>
  <dcterms:created xsi:type="dcterms:W3CDTF">2024-01-24T21:55:20Z</dcterms:created>
  <dcterms:modified xsi:type="dcterms:W3CDTF">2024-02-05T18:15:47Z</dcterms:modified>
</cp:coreProperties>
</file>